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F0F" lockStructure="1"/>
  <bookViews>
    <workbookView xWindow="120" yWindow="90" windowWidth="8595" windowHeight="7740"/>
  </bookViews>
  <sheets>
    <sheet name="Acceptable harvest loss" sheetId="2" r:id="rId1"/>
    <sheet name="Sheet3" sheetId="3" state="hidden" r:id="rId2"/>
  </sheets>
  <definedNames>
    <definedName name="_xlnm.Print_Area" localSheetId="0">'Acceptable harvest loss'!$B$1:$K$41</definedName>
    <definedName name="seedsize">Sheet3!$A$2:$A$10</definedName>
  </definedNames>
  <calcPr calcId="145621"/>
</workbook>
</file>

<file path=xl/calcChain.xml><?xml version="1.0" encoding="utf-8"?>
<calcChain xmlns="http://schemas.openxmlformats.org/spreadsheetml/2006/main">
  <c r="B40" i="2" l="1"/>
  <c r="B35" i="2"/>
  <c r="B30" i="2"/>
  <c r="G7" i="2" l="1"/>
  <c r="K7" i="2" s="1"/>
  <c r="H12" i="2" l="1"/>
  <c r="D24" i="2" s="1"/>
  <c r="G29" i="2" l="1"/>
  <c r="K29" i="2" s="1"/>
  <c r="K39" i="2" l="1"/>
  <c r="K34" i="2"/>
  <c r="K35" i="2" s="1"/>
  <c r="K40" i="2" s="1"/>
  <c r="K30" i="2"/>
  <c r="E29" i="2"/>
  <c r="E34" i="2" s="1"/>
  <c r="F29" i="2"/>
  <c r="C29" i="2"/>
  <c r="D29" i="2"/>
  <c r="J29" i="2"/>
  <c r="J30" i="2" s="1"/>
  <c r="I29" i="2"/>
  <c r="H29" i="2"/>
  <c r="G34" i="2"/>
  <c r="G30" i="2"/>
  <c r="G39" i="2"/>
  <c r="F30" i="2" l="1"/>
  <c r="F34" i="2"/>
  <c r="F35" i="2" s="1"/>
  <c r="F40" i="2" s="1"/>
  <c r="D30" i="2"/>
  <c r="D34" i="2"/>
  <c r="D35" i="2" s="1"/>
  <c r="D40" i="2" s="1"/>
  <c r="C30" i="2"/>
  <c r="C34" i="2"/>
  <c r="C35" i="2" s="1"/>
  <c r="C40" i="2" s="1"/>
  <c r="J34" i="2"/>
  <c r="J35" i="2" s="1"/>
  <c r="J40" i="2" s="1"/>
  <c r="H34" i="2"/>
  <c r="H35" i="2" s="1"/>
  <c r="H40" i="2" s="1"/>
  <c r="H30" i="2"/>
  <c r="I34" i="2"/>
  <c r="I35" i="2" s="1"/>
  <c r="I40" i="2" s="1"/>
  <c r="I30" i="2"/>
  <c r="G35" i="2"/>
  <c r="G40" i="2" s="1"/>
  <c r="E35" i="2"/>
  <c r="E40" i="2" s="1"/>
  <c r="E39" i="2"/>
  <c r="E30" i="2"/>
  <c r="F39" i="2"/>
  <c r="D39" i="2"/>
  <c r="H39" i="2"/>
  <c r="C39" i="2" l="1"/>
  <c r="I39" i="2"/>
  <c r="J39" i="2" l="1"/>
</calcChain>
</file>

<file path=xl/sharedStrings.xml><?xml version="1.0" encoding="utf-8"?>
<sst xmlns="http://schemas.openxmlformats.org/spreadsheetml/2006/main" count="22" uniqueCount="18">
  <si>
    <t xml:space="preserve">Acceptable loss % </t>
  </si>
  <si>
    <t>No seeds/ kg of grain</t>
  </si>
  <si>
    <t>No of seed/ 10cm * 10cm square- in the header trail</t>
  </si>
  <si>
    <t>Crop yield t/ha</t>
  </si>
  <si>
    <t xml:space="preserve">Accumulated loss in trail kg/ha:  </t>
  </si>
  <si>
    <t>Swath width m</t>
  </si>
  <si>
    <t>seed size</t>
  </si>
  <si>
    <t>Select your seed size No./kg</t>
  </si>
  <si>
    <t xml:space="preserve">Your acceptable loss will equate to </t>
  </si>
  <si>
    <t>Breakeven point where your nominated acceptable loss is exceeded</t>
  </si>
  <si>
    <t>Amount of grain loss across the paddock in kg/ha when measured header trails in 10cm * 10cm square</t>
  </si>
  <si>
    <t xml:space="preserve">$ loss per ha:  </t>
  </si>
  <si>
    <t>Total $/ha loss in measured harvest losses behind the header.</t>
  </si>
  <si>
    <t>Canola price per t $</t>
  </si>
  <si>
    <t xml:space="preserve">kg loss per ha:  </t>
  </si>
  <si>
    <t>Sieve/trail width m</t>
  </si>
  <si>
    <t>Seeds in an area of 10cm * 10cm or 4 inch square in the header trail.</t>
  </si>
  <si>
    <t>Canola Header Loss Calculator V2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</si>
</sst>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164" formatCode="0.0"/>
    <numFmt numFmtId="165" formatCode="&quot;$&quot;#,##0"/>
  </numFmts>
  <fonts count="7" x14ac:knownFonts="1">
    <font>
      <sz val="11"/>
      <color theme="1"/>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b/>
      <sz val="20"/>
      <color theme="1"/>
      <name val="Calibri"/>
      <family val="2"/>
      <scheme val="minor"/>
    </font>
    <font>
      <b/>
      <sz val="20"/>
      <color theme="3"/>
      <name val="Calibri"/>
      <family val="2"/>
      <scheme val="minor"/>
    </font>
    <font>
      <sz val="11"/>
      <color theme="3"/>
      <name val="Calibri"/>
      <family val="2"/>
      <scheme val="minor"/>
    </font>
  </fonts>
  <fills count="7">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59999389629810485"/>
        <bgColor indexed="64"/>
      </patternFill>
    </fill>
    <fill>
      <patternFill patternType="solid">
        <fgColor rgb="FFFFC000"/>
        <bgColor indexed="64"/>
      </patternFill>
    </fill>
  </fills>
  <borders count="29">
    <border>
      <left/>
      <right/>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top/>
      <bottom style="thin">
        <color auto="1"/>
      </bottom>
      <diagonal/>
    </border>
    <border>
      <left/>
      <right/>
      <top/>
      <bottom style="thin">
        <color auto="1"/>
      </bottom>
      <diagonal/>
    </border>
    <border>
      <left style="thick">
        <color auto="1"/>
      </left>
      <right style="thin">
        <color auto="1"/>
      </right>
      <top style="thick">
        <color auto="1"/>
      </top>
      <bottom/>
      <diagonal/>
    </border>
    <border>
      <left style="thick">
        <color auto="1"/>
      </left>
      <right style="thin">
        <color auto="1"/>
      </right>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style="thin">
        <color auto="1"/>
      </bottom>
      <diagonal/>
    </border>
  </borders>
  <cellStyleXfs count="1">
    <xf numFmtId="0" fontId="0" fillId="0" borderId="0"/>
  </cellStyleXfs>
  <cellXfs count="79">
    <xf numFmtId="0" fontId="0" fillId="0" borderId="0" xfId="0"/>
    <xf numFmtId="0" fontId="0" fillId="0" borderId="0" xfId="0" applyAlignment="1">
      <alignment horizontal="right"/>
    </xf>
    <xf numFmtId="44" fontId="0" fillId="0" borderId="0" xfId="0" applyNumberFormat="1"/>
    <xf numFmtId="0" fontId="0" fillId="0" borderId="0" xfId="0" applyAlignment="1">
      <alignment horizontal="center"/>
    </xf>
    <xf numFmtId="1" fontId="0" fillId="0" borderId="0" xfId="0" applyNumberFormat="1" applyAlignment="1">
      <alignment horizontal="center" vertical="center"/>
    </xf>
    <xf numFmtId="0" fontId="4" fillId="0" borderId="0" xfId="0" applyFont="1"/>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0" fillId="0" borderId="0" xfId="0" applyFill="1" applyBorder="1" applyAlignment="1">
      <alignment horizontal="right"/>
    </xf>
    <xf numFmtId="164" fontId="0" fillId="0" borderId="0" xfId="0" applyNumberFormat="1" applyFill="1" applyBorder="1" applyAlignment="1">
      <alignment horizontal="center"/>
    </xf>
    <xf numFmtId="0" fontId="0" fillId="0" borderId="0" xfId="0" applyFill="1" applyBorder="1"/>
    <xf numFmtId="0" fontId="0" fillId="0" borderId="0" xfId="0" applyBorder="1"/>
    <xf numFmtId="165" fontId="0" fillId="0" borderId="2" xfId="0" applyNumberFormat="1" applyBorder="1" applyAlignment="1">
      <alignment horizontal="center"/>
    </xf>
    <xf numFmtId="9"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44" fontId="2" fillId="0" borderId="0" xfId="0" applyNumberFormat="1" applyFont="1" applyFill="1" applyBorder="1" applyAlignment="1">
      <alignment horizontal="center"/>
    </xf>
    <xf numFmtId="0" fontId="3" fillId="0" borderId="0" xfId="0" applyFont="1" applyAlignment="1">
      <alignment horizontal="center"/>
    </xf>
    <xf numFmtId="0" fontId="1" fillId="0" borderId="0" xfId="0" applyFont="1" applyFill="1" applyBorder="1" applyAlignment="1">
      <alignment horizontal="center"/>
    </xf>
    <xf numFmtId="0" fontId="0" fillId="2" borderId="4" xfId="0" applyFill="1" applyBorder="1" applyAlignment="1"/>
    <xf numFmtId="0" fontId="0" fillId="2" borderId="0" xfId="0" applyFill="1" applyBorder="1" applyAlignment="1"/>
    <xf numFmtId="0" fontId="3" fillId="0" borderId="0" xfId="0" applyFont="1" applyAlignment="1">
      <alignment horizontal="centerContinuous" vertical="center" wrapText="1"/>
    </xf>
    <xf numFmtId="0" fontId="1" fillId="5" borderId="8" xfId="0" applyFont="1" applyFill="1" applyBorder="1" applyAlignment="1">
      <alignment horizontal="center" vertical="center"/>
    </xf>
    <xf numFmtId="0" fontId="5" fillId="0" borderId="0" xfId="0" applyFont="1" applyAlignment="1">
      <alignment horizontal="centerContinuous" vertical="center"/>
    </xf>
    <xf numFmtId="0" fontId="6" fillId="0" borderId="0" xfId="0" applyFont="1" applyAlignment="1">
      <alignment horizontal="centerContinuous" vertical="center"/>
    </xf>
    <xf numFmtId="0" fontId="1" fillId="2" borderId="5" xfId="0" applyFont="1" applyFill="1" applyBorder="1" applyAlignment="1">
      <alignment horizontal="right"/>
    </xf>
    <xf numFmtId="0" fontId="0" fillId="2" borderId="11" xfId="0" applyFill="1" applyBorder="1" applyAlignment="1"/>
    <xf numFmtId="0" fontId="0" fillId="2" borderId="12" xfId="0" applyFill="1" applyBorder="1" applyAlignment="1"/>
    <xf numFmtId="0" fontId="0" fillId="2" borderId="13" xfId="0" applyFill="1" applyBorder="1" applyAlignment="1"/>
    <xf numFmtId="0" fontId="1" fillId="2" borderId="7" xfId="0" applyFont="1" applyFill="1" applyBorder="1" applyAlignment="1">
      <alignment horizontal="right"/>
    </xf>
    <xf numFmtId="0" fontId="0" fillId="2" borderId="14" xfId="0" applyFill="1" applyBorder="1" applyAlignment="1"/>
    <xf numFmtId="0" fontId="1" fillId="2" borderId="9" xfId="0" applyFont="1" applyFill="1" applyBorder="1" applyAlignment="1">
      <alignment horizontal="right"/>
    </xf>
    <xf numFmtId="0" fontId="0" fillId="2" borderId="15" xfId="0" applyFill="1" applyBorder="1"/>
    <xf numFmtId="0" fontId="0" fillId="2" borderId="16" xfId="0" applyFill="1" applyBorder="1" applyAlignment="1"/>
    <xf numFmtId="44" fontId="2" fillId="4" borderId="17" xfId="0" applyNumberFormat="1" applyFont="1" applyFill="1" applyBorder="1" applyAlignment="1">
      <alignment horizontal="center"/>
    </xf>
    <xf numFmtId="0" fontId="1" fillId="2" borderId="18" xfId="0" applyFont="1" applyFill="1" applyBorder="1" applyAlignment="1">
      <alignment horizontal="right"/>
    </xf>
    <xf numFmtId="0" fontId="0" fillId="2" borderId="12" xfId="0" applyFill="1" applyBorder="1"/>
    <xf numFmtId="1" fontId="2" fillId="4" borderId="13" xfId="0" applyNumberFormat="1" applyFont="1" applyFill="1" applyBorder="1" applyAlignment="1">
      <alignment horizontal="center"/>
    </xf>
    <xf numFmtId="0" fontId="1" fillId="2" borderId="19" xfId="0" applyFont="1" applyFill="1" applyBorder="1" applyAlignment="1">
      <alignment horizontal="right"/>
    </xf>
    <xf numFmtId="0" fontId="0" fillId="2" borderId="16" xfId="0" applyFill="1" applyBorder="1"/>
    <xf numFmtId="0" fontId="0" fillId="2" borderId="16" xfId="0" applyFill="1" applyBorder="1" applyAlignment="1">
      <alignment horizontal="right"/>
    </xf>
    <xf numFmtId="0" fontId="0" fillId="2" borderId="17" xfId="0" applyFill="1" applyBorder="1"/>
    <xf numFmtId="0" fontId="1" fillId="2" borderId="16" xfId="0" applyFont="1" applyFill="1" applyBorder="1" applyAlignment="1">
      <alignment horizontal="right"/>
    </xf>
    <xf numFmtId="0" fontId="1" fillId="0" borderId="0" xfId="0" applyFont="1" applyAlignment="1">
      <alignment horizontal="center"/>
    </xf>
    <xf numFmtId="0" fontId="1" fillId="5" borderId="7" xfId="0" applyFont="1" applyFill="1" applyBorder="1" applyAlignment="1">
      <alignment horizontal="center"/>
    </xf>
    <xf numFmtId="0" fontId="1" fillId="5" borderId="1" xfId="0" applyFont="1" applyFill="1" applyBorder="1" applyAlignment="1">
      <alignment horizont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3" fontId="0" fillId="0" borderId="0" xfId="0" applyNumberFormat="1"/>
    <xf numFmtId="0" fontId="1" fillId="2" borderId="20" xfId="0" applyFont="1" applyFill="1" applyBorder="1" applyAlignment="1">
      <alignment horizontal="center" vertical="center" wrapText="1"/>
    </xf>
    <xf numFmtId="1" fontId="1" fillId="4" borderId="20" xfId="0" applyNumberFormat="1" applyFont="1" applyFill="1" applyBorder="1" applyAlignment="1">
      <alignment horizontal="center" vertical="center"/>
    </xf>
    <xf numFmtId="1" fontId="1" fillId="5" borderId="2" xfId="0" applyNumberFormat="1" applyFont="1" applyFill="1" applyBorder="1" applyAlignment="1">
      <alignment horizontal="center" vertical="center"/>
    </xf>
    <xf numFmtId="1" fontId="0" fillId="2" borderId="2" xfId="0" applyNumberFormat="1" applyFill="1" applyBorder="1" applyAlignment="1">
      <alignment horizontal="center" vertical="center"/>
    </xf>
    <xf numFmtId="1" fontId="0" fillId="6" borderId="2" xfId="0" applyNumberFormat="1" applyFill="1" applyBorder="1" applyAlignment="1">
      <alignment horizontal="center" vertical="center"/>
    </xf>
    <xf numFmtId="1" fontId="0" fillId="4" borderId="2" xfId="0" applyNumberFormat="1" applyFill="1" applyBorder="1" applyAlignment="1">
      <alignment horizontal="center" vertical="center"/>
    </xf>
    <xf numFmtId="0" fontId="0" fillId="0" borderId="0" xfId="0" applyFill="1"/>
    <xf numFmtId="5" fontId="0" fillId="0" borderId="2" xfId="0" applyNumberFormat="1" applyBorder="1" applyAlignment="1">
      <alignment horizontal="center" vertical="center"/>
    </xf>
    <xf numFmtId="1" fontId="0" fillId="3" borderId="6" xfId="0" applyNumberFormat="1" applyFill="1" applyBorder="1" applyAlignment="1" applyProtection="1">
      <alignment horizontal="center"/>
      <protection locked="0"/>
    </xf>
    <xf numFmtId="2" fontId="0" fillId="3" borderId="2" xfId="0" applyNumberFormat="1" applyFill="1" applyBorder="1" applyAlignment="1" applyProtection="1">
      <alignment horizontal="center"/>
      <protection locked="0"/>
    </xf>
    <xf numFmtId="9" fontId="0" fillId="3" borderId="10" xfId="0" applyNumberFormat="1" applyFill="1" applyBorder="1" applyAlignment="1" applyProtection="1">
      <alignment horizontal="center"/>
      <protection locked="0"/>
    </xf>
    <xf numFmtId="164" fontId="0" fillId="3" borderId="6" xfId="0" applyNumberFormat="1" applyFill="1" applyBorder="1" applyAlignment="1" applyProtection="1">
      <alignment horizontal="center"/>
      <protection locked="0"/>
    </xf>
    <xf numFmtId="164" fontId="0" fillId="3" borderId="10" xfId="0" applyNumberFormat="1" applyFill="1" applyBorder="1" applyAlignment="1" applyProtection="1">
      <alignment horizontal="center"/>
      <protection locked="0"/>
    </xf>
    <xf numFmtId="0" fontId="1" fillId="3" borderId="20"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protection hidden="1"/>
    </xf>
    <xf numFmtId="0" fontId="1" fillId="2" borderId="16" xfId="0" applyFont="1" applyFill="1" applyBorder="1" applyAlignment="1">
      <alignment horizontal="right"/>
    </xf>
    <xf numFmtId="0" fontId="1" fillId="2" borderId="12" xfId="0" applyFont="1" applyFill="1" applyBorder="1" applyAlignment="1">
      <alignment horizontal="right"/>
    </xf>
    <xf numFmtId="0" fontId="2" fillId="0" borderId="0" xfId="0" applyFont="1" applyAlignment="1">
      <alignment horizontal="center"/>
    </xf>
    <xf numFmtId="0" fontId="1" fillId="0" borderId="0" xfId="0" applyFont="1" applyAlignment="1">
      <alignment horizontal="center"/>
    </xf>
    <xf numFmtId="0" fontId="1" fillId="5" borderId="27" xfId="0" applyFont="1" applyFill="1" applyBorder="1" applyAlignment="1">
      <alignment horizontal="center" wrapText="1"/>
    </xf>
    <xf numFmtId="0" fontId="1" fillId="5" borderId="28" xfId="0" applyFont="1" applyFill="1" applyBorder="1" applyAlignment="1">
      <alignment horizontal="center" wrapText="1"/>
    </xf>
    <xf numFmtId="0" fontId="2" fillId="0" borderId="0" xfId="0" applyFont="1" applyBorder="1" applyAlignment="1">
      <alignment horizontal="center"/>
    </xf>
    <xf numFmtId="0" fontId="0" fillId="0" borderId="0" xfId="0" applyBorder="1" applyAlignment="1">
      <alignment horizontal="center"/>
    </xf>
    <xf numFmtId="0" fontId="1" fillId="5" borderId="25" xfId="0" applyFont="1" applyFill="1" applyBorder="1" applyAlignment="1">
      <alignment horizontal="center" wrapText="1"/>
    </xf>
    <xf numFmtId="0" fontId="1" fillId="5" borderId="26" xfId="0" applyFont="1" applyFill="1" applyBorder="1" applyAlignment="1">
      <alignment horizontal="center" wrapText="1"/>
    </xf>
    <xf numFmtId="0" fontId="1" fillId="2" borderId="21"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20" xfId="0" applyFont="1" applyFill="1" applyBorder="1" applyAlignment="1">
      <alignment horizontal="center" vertical="center" wrapText="1"/>
    </xf>
    <xf numFmtId="0" fontId="1" fillId="5" borderId="23" xfId="0" applyFont="1" applyFill="1" applyBorder="1" applyAlignment="1">
      <alignment horizontal="center" vertical="center"/>
    </xf>
    <xf numFmtId="0" fontId="1" fillId="5" borderId="24" xfId="0" applyFont="1" applyFill="1" applyBorder="1" applyAlignment="1">
      <alignment horizontal="center" vertical="center"/>
    </xf>
  </cellXfs>
  <cellStyles count="1">
    <cellStyle name="Normal" xfId="0" builtinId="0"/>
  </cellStyles>
  <dxfs count="3">
    <dxf>
      <fill>
        <patternFill>
          <bgColor rgb="FFFF0000"/>
        </patternFill>
      </fill>
    </dxf>
    <dxf>
      <fill>
        <patternFill>
          <bgColor theme="1"/>
        </patternFill>
      </fill>
    </dxf>
    <dxf>
      <fill>
        <patternFill>
          <bgColor theme="1"/>
        </patternFill>
      </fill>
    </dxf>
  </dxfs>
  <tableStyles count="0" defaultTableStyle="TableStyleMedium2" defaultPivotStyle="PivotStyleLight16"/>
  <colors>
    <mruColors>
      <color rgb="FFFF9933"/>
      <color rgb="FFFF7C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52192</xdr:colOff>
      <xdr:row>1</xdr:row>
      <xdr:rowOff>4761</xdr:rowOff>
    </xdr:from>
    <xdr:to>
      <xdr:col>8</xdr:col>
      <xdr:colOff>465667</xdr:colOff>
      <xdr:row>3</xdr:row>
      <xdr:rowOff>940594</xdr:rowOff>
    </xdr:to>
    <xdr:sp macro="" textlink="">
      <xdr:nvSpPr>
        <xdr:cNvPr id="2" name="TextBox 1"/>
        <xdr:cNvSpPr txBox="1"/>
      </xdr:nvSpPr>
      <xdr:spPr>
        <a:xfrm>
          <a:off x="123630" y="504824"/>
          <a:ext cx="5664131" cy="21859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You can use the following tool to estimate your header/harvesting losses </a:t>
          </a:r>
          <a:r>
            <a:rPr lang="en-AU" sz="1100" baseline="0"/>
            <a:t> preferably when you setting up your header  for harvesting  canola or in retrospect if you are concerned with  your apparent losses after the  header has left.</a:t>
          </a:r>
        </a:p>
        <a:p>
          <a:endParaRPr lang="en-AU" sz="1100" baseline="0"/>
        </a:p>
        <a:p>
          <a:r>
            <a:rPr lang="en-AU" sz="1100" baseline="0"/>
            <a:t>First-	</a:t>
          </a:r>
          <a:endParaRPr lang="en-AU" sz="1100"/>
        </a:p>
        <a:p>
          <a:r>
            <a:rPr lang="en-AU" sz="1100"/>
            <a:t>Input you ex farm price per ton of canola</a:t>
          </a:r>
          <a:r>
            <a:rPr lang="en-AU" sz="1100" baseline="0"/>
            <a:t> and  in</a:t>
          </a:r>
          <a:r>
            <a:rPr lang="en-AU" sz="1100"/>
            <a:t>put your crop yield per hectare.</a:t>
          </a:r>
        </a:p>
        <a:p>
          <a:endParaRPr lang="en-AU" sz="1100"/>
        </a:p>
        <a:p>
          <a:r>
            <a:rPr lang="en-AU" sz="1100"/>
            <a:t>Input what you feel is an acceptable loss from the harvesting process, the red cells to the right will indicate the $ value of such a loss.      </a:t>
          </a:r>
        </a:p>
        <a:p>
          <a:endParaRPr lang="en-AU" sz="1100"/>
        </a:p>
        <a:p>
          <a:r>
            <a:rPr lang="en-AU" sz="1100" b="1"/>
            <a:t>Guide- 0% losses is impractical particularly in small seeded crops such as canola, but losses in excess of 5% can become costly in terms of $ per hectare.</a:t>
          </a:r>
        </a:p>
      </xdr:txBody>
    </xdr:sp>
    <xdr:clientData/>
  </xdr:twoCellAnchor>
  <xdr:twoCellAnchor>
    <xdr:from>
      <xdr:col>1</xdr:col>
      <xdr:colOff>39144</xdr:colOff>
      <xdr:row>7</xdr:row>
      <xdr:rowOff>11906</xdr:rowOff>
    </xdr:from>
    <xdr:to>
      <xdr:col>10</xdr:col>
      <xdr:colOff>861164</xdr:colOff>
      <xdr:row>10</xdr:row>
      <xdr:rowOff>392906</xdr:rowOff>
    </xdr:to>
    <xdr:sp macro="" textlink="">
      <xdr:nvSpPr>
        <xdr:cNvPr id="3" name="TextBox 2"/>
        <xdr:cNvSpPr txBox="1"/>
      </xdr:nvSpPr>
      <xdr:spPr>
        <a:xfrm>
          <a:off x="110582" y="3393281"/>
          <a:ext cx="7358551" cy="11668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Input your swath</a:t>
          </a:r>
          <a:r>
            <a:rPr lang="en-AU" sz="1100" baseline="0"/>
            <a:t> width in meters- whether it the windrower or header front  if you are  direct heading.</a:t>
          </a:r>
        </a:p>
        <a:p>
          <a:r>
            <a:rPr lang="en-AU" sz="1100" baseline="0"/>
            <a:t>Input the width of the sieves of the header.                                                                                                                                                                 Turn off the straw chopper / straw spinners and chaff spreader and this  will be the width of the  header trail.</a:t>
          </a:r>
        </a:p>
        <a:p>
          <a:r>
            <a:rPr lang="en-AU" sz="1100" baseline="0"/>
            <a:t>The red cell indicates what the  acceptable loss  per hectare  calculated above  is when accumulated  in the header trail.</a:t>
          </a:r>
        </a:p>
        <a:p>
          <a:r>
            <a:rPr lang="en-AU" sz="1100" b="1" baseline="0"/>
            <a:t>Remember this is  with you loss  when  </a:t>
          </a:r>
          <a:r>
            <a:rPr lang="en-AU" sz="1400" b="1" baseline="0"/>
            <a:t>concentrated</a:t>
          </a:r>
          <a:r>
            <a:rPr lang="en-AU" sz="1100" b="1" baseline="0"/>
            <a:t>  in the header trail, it must be averaged out over your swath width.</a:t>
          </a:r>
          <a:endParaRPr lang="en-AU" sz="1100" b="1"/>
        </a:p>
      </xdr:txBody>
    </xdr:sp>
    <xdr:clientData/>
  </xdr:twoCellAnchor>
  <xdr:twoCellAnchor>
    <xdr:from>
      <xdr:col>1</xdr:col>
      <xdr:colOff>26096</xdr:colOff>
      <xdr:row>13</xdr:row>
      <xdr:rowOff>137583</xdr:rowOff>
    </xdr:from>
    <xdr:to>
      <xdr:col>10</xdr:col>
      <xdr:colOff>848117</xdr:colOff>
      <xdr:row>20</xdr:row>
      <xdr:rowOff>1</xdr:rowOff>
    </xdr:to>
    <xdr:sp macro="" textlink="">
      <xdr:nvSpPr>
        <xdr:cNvPr id="4" name="TextBox 3"/>
        <xdr:cNvSpPr txBox="1"/>
      </xdr:nvSpPr>
      <xdr:spPr>
        <a:xfrm>
          <a:off x="97534" y="5197739"/>
          <a:ext cx="7358552" cy="11959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So what does the accumulated loss look like behind the header? </a:t>
          </a:r>
        </a:p>
        <a:p>
          <a:endParaRPr lang="en-AU" sz="1100" baseline="0"/>
        </a:p>
        <a:p>
          <a:r>
            <a:rPr lang="en-AU" sz="1100" baseline="0"/>
            <a:t>First select your seed size ?</a:t>
          </a:r>
        </a:p>
        <a:p>
          <a:endParaRPr lang="en-AU" sz="1100" b="1" baseline="0"/>
        </a:p>
        <a:p>
          <a:r>
            <a:rPr lang="en-AU" sz="1100" b="1" baseline="0"/>
            <a:t>NB- field harvested canola  seed will often be at least 300,000 per kg and remember the seed most likely to be blown out of the back of the header is often the lightest in the crop so consider working on the upper side of this range.</a:t>
          </a:r>
          <a:endParaRPr lang="en-AU" sz="1100" b="1"/>
        </a:p>
      </xdr:txBody>
    </xdr:sp>
    <xdr:clientData/>
  </xdr:twoCellAnchor>
  <xdr:twoCellAnchor editAs="oneCell">
    <xdr:from>
      <xdr:col>9</xdr:col>
      <xdr:colOff>190500</xdr:colOff>
      <xdr:row>0</xdr:row>
      <xdr:rowOff>105834</xdr:rowOff>
    </xdr:from>
    <xdr:to>
      <xdr:col>10</xdr:col>
      <xdr:colOff>825499</xdr:colOff>
      <xdr:row>2</xdr:row>
      <xdr:rowOff>250355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0083" y="105834"/>
          <a:ext cx="1280583" cy="1569302"/>
        </a:xfrm>
        <a:prstGeom prst="rect">
          <a:avLst/>
        </a:prstGeom>
      </xdr:spPr>
    </xdr:pic>
    <xdr:clientData/>
  </xdr:twoCellAnchor>
  <xdr:twoCellAnchor>
    <xdr:from>
      <xdr:col>7</xdr:col>
      <xdr:colOff>105833</xdr:colOff>
      <xdr:row>21</xdr:row>
      <xdr:rowOff>83343</xdr:rowOff>
    </xdr:from>
    <xdr:to>
      <xdr:col>10</xdr:col>
      <xdr:colOff>740833</xdr:colOff>
      <xdr:row>24</xdr:row>
      <xdr:rowOff>321467</xdr:rowOff>
    </xdr:to>
    <xdr:sp macro="" textlink="">
      <xdr:nvSpPr>
        <xdr:cNvPr id="6" name="TextBox 5"/>
        <xdr:cNvSpPr txBox="1"/>
      </xdr:nvSpPr>
      <xdr:spPr>
        <a:xfrm>
          <a:off x="4784989" y="5881687"/>
          <a:ext cx="2563813" cy="13215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NB- if you have</a:t>
          </a:r>
          <a:r>
            <a:rPr lang="en-AU" sz="1100" baseline="0"/>
            <a:t> less than this you are under your calculated acceptable loss- if you are over this you are exceeding your calculated acceptable losses.  If you are over this number look across the top  of the next table to estimate what you r losses  actually are.</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showGridLines="0" tabSelected="1" view="pageBreakPreview" zoomScale="90" zoomScaleNormal="80" zoomScaleSheetLayoutView="90" workbookViewId="0">
      <selection activeCell="C22" sqref="C22"/>
    </sheetView>
  </sheetViews>
  <sheetFormatPr defaultColWidth="0" defaultRowHeight="15" zeroHeight="1" x14ac:dyDescent="0.25"/>
  <cols>
    <col min="1" max="1" width="1" style="55" customWidth="1"/>
    <col min="2" max="2" width="20.140625" style="55" customWidth="1"/>
    <col min="3" max="6" width="9.7109375" style="55" customWidth="1"/>
    <col min="7" max="7" width="10.42578125" style="55" customWidth="1"/>
    <col min="8" max="10" width="9.7109375" style="55" customWidth="1"/>
    <col min="11" max="11" width="13.85546875" style="55" customWidth="1"/>
    <col min="12" max="12" width="0.85546875" style="55" customWidth="1"/>
    <col min="13" max="13" width="9.140625" style="55" hidden="1" customWidth="1"/>
    <col min="14" max="16384" width="9.140625" style="55" hidden="1"/>
  </cols>
  <sheetData>
    <row r="1" spans="2:11" customFormat="1" ht="39.75" customHeight="1" x14ac:dyDescent="0.25">
      <c r="B1" s="23" t="s">
        <v>17</v>
      </c>
      <c r="C1" s="24"/>
      <c r="D1" s="24"/>
      <c r="E1" s="24"/>
      <c r="F1" s="24"/>
      <c r="G1" s="24"/>
      <c r="H1" s="24"/>
      <c r="I1" s="24"/>
      <c r="J1" s="24"/>
      <c r="K1" s="24"/>
    </row>
    <row r="2" spans="2:11" customFormat="1" ht="72" customHeight="1" x14ac:dyDescent="0.4">
      <c r="B2" s="5"/>
    </row>
    <row r="3" spans="2:11" customFormat="1" ht="26.25" x14ac:dyDescent="0.4">
      <c r="B3" s="5"/>
    </row>
    <row r="4" spans="2:11" customFormat="1" ht="77.25" customHeight="1" thickBot="1" x14ac:dyDescent="0.45">
      <c r="B4" s="5"/>
    </row>
    <row r="5" spans="2:11" customFormat="1" x14ac:dyDescent="0.25">
      <c r="B5" s="25" t="s">
        <v>13</v>
      </c>
      <c r="C5" s="57">
        <v>500</v>
      </c>
      <c r="D5" s="26"/>
      <c r="E5" s="27"/>
      <c r="F5" s="27"/>
      <c r="G5" s="27"/>
      <c r="H5" s="27"/>
      <c r="I5" s="27"/>
      <c r="J5" s="27"/>
      <c r="K5" s="28"/>
    </row>
    <row r="6" spans="2:11" customFormat="1" x14ac:dyDescent="0.25">
      <c r="B6" s="29" t="s">
        <v>3</v>
      </c>
      <c r="C6" s="58">
        <v>2.5</v>
      </c>
      <c r="D6" s="19"/>
      <c r="E6" s="20"/>
      <c r="F6" s="20"/>
      <c r="G6" s="20"/>
      <c r="H6" s="20"/>
      <c r="I6" s="20"/>
      <c r="J6" s="20"/>
      <c r="K6" s="30"/>
    </row>
    <row r="7" spans="2:11" customFormat="1" ht="21.75" thickBot="1" x14ac:dyDescent="0.4">
      <c r="B7" s="31" t="s">
        <v>0</v>
      </c>
      <c r="C7" s="59">
        <v>0.03</v>
      </c>
      <c r="D7" s="32"/>
      <c r="E7" s="64" t="s">
        <v>14</v>
      </c>
      <c r="F7" s="64"/>
      <c r="G7" s="63">
        <f>C6*C7*1000</f>
        <v>75</v>
      </c>
      <c r="H7" s="33"/>
      <c r="I7" s="33"/>
      <c r="J7" s="42" t="s">
        <v>11</v>
      </c>
      <c r="K7" s="34">
        <f>G7*C5/1000</f>
        <v>37.5</v>
      </c>
    </row>
    <row r="8" spans="2:11" customFormat="1" ht="21" x14ac:dyDescent="0.35">
      <c r="B8" s="8"/>
      <c r="C8" s="13"/>
      <c r="D8" s="10"/>
      <c r="E8" s="14"/>
      <c r="F8" s="14"/>
      <c r="G8" s="15"/>
      <c r="H8" s="8"/>
      <c r="I8" s="8"/>
      <c r="J8" s="16"/>
    </row>
    <row r="9" spans="2:11" customFormat="1" ht="21" x14ac:dyDescent="0.35">
      <c r="B9" s="8"/>
      <c r="C9" s="13"/>
      <c r="D9" s="10"/>
      <c r="E9" s="14"/>
      <c r="F9" s="14"/>
      <c r="G9" s="15"/>
      <c r="H9" s="8"/>
      <c r="I9" s="8"/>
      <c r="J9" s="16"/>
    </row>
    <row r="10" spans="2:11" customFormat="1" ht="21" x14ac:dyDescent="0.35">
      <c r="B10" s="8"/>
      <c r="C10" s="13"/>
      <c r="D10" s="10"/>
      <c r="E10" s="14"/>
      <c r="F10" s="14"/>
      <c r="G10" s="15"/>
      <c r="H10" s="8"/>
      <c r="I10" s="8"/>
      <c r="J10" s="16"/>
    </row>
    <row r="11" spans="2:11" customFormat="1" ht="33.75" customHeight="1" thickBot="1" x14ac:dyDescent="0.4">
      <c r="B11" s="8"/>
      <c r="C11" s="13"/>
      <c r="D11" s="10"/>
      <c r="E11" s="14"/>
      <c r="F11" s="14"/>
      <c r="G11" s="15"/>
      <c r="H11" s="8"/>
      <c r="I11" s="8"/>
      <c r="J11" s="16"/>
    </row>
    <row r="12" spans="2:11" customFormat="1" ht="21" x14ac:dyDescent="0.35">
      <c r="B12" s="35" t="s">
        <v>5</v>
      </c>
      <c r="C12" s="60">
        <v>12</v>
      </c>
      <c r="D12" s="36"/>
      <c r="E12" s="65" t="s">
        <v>4</v>
      </c>
      <c r="F12" s="65"/>
      <c r="G12" s="65"/>
      <c r="H12" s="37">
        <f>(G7/C13)*C12</f>
        <v>600</v>
      </c>
      <c r="I12" s="1"/>
    </row>
    <row r="13" spans="2:11" customFormat="1" ht="15.75" thickBot="1" x14ac:dyDescent="0.3">
      <c r="B13" s="38" t="s">
        <v>15</v>
      </c>
      <c r="C13" s="61">
        <v>1.5</v>
      </c>
      <c r="D13" s="39"/>
      <c r="E13" s="39"/>
      <c r="F13" s="40"/>
      <c r="G13" s="39"/>
      <c r="H13" s="41"/>
      <c r="I13" s="1"/>
      <c r="J13" s="2"/>
    </row>
    <row r="14" spans="2:11" customFormat="1" x14ac:dyDescent="0.25">
      <c r="B14" s="8"/>
      <c r="C14" s="9"/>
      <c r="D14" s="10"/>
      <c r="E14" s="10"/>
      <c r="F14" s="8"/>
      <c r="G14" s="10"/>
      <c r="H14" s="10"/>
      <c r="I14" s="1"/>
      <c r="J14" s="2"/>
    </row>
    <row r="15" spans="2:11" customFormat="1" x14ac:dyDescent="0.25">
      <c r="B15" s="8"/>
      <c r="C15" s="9"/>
      <c r="D15" s="10"/>
      <c r="E15" s="10"/>
      <c r="F15" s="8"/>
      <c r="G15" s="10"/>
      <c r="H15" s="10"/>
      <c r="I15" s="1"/>
      <c r="J15" s="2"/>
    </row>
    <row r="16" spans="2:11" customFormat="1" x14ac:dyDescent="0.25">
      <c r="B16" s="8"/>
      <c r="C16" s="9"/>
      <c r="D16" s="10"/>
      <c r="E16" s="10"/>
      <c r="F16" s="8"/>
      <c r="G16" s="10"/>
      <c r="H16" s="10"/>
      <c r="I16" s="1"/>
      <c r="J16" s="2"/>
    </row>
    <row r="17" spans="2:11" customFormat="1" x14ac:dyDescent="0.25">
      <c r="B17" s="8"/>
      <c r="C17" s="9"/>
      <c r="D17" s="10"/>
      <c r="E17" s="10"/>
      <c r="F17" s="8"/>
      <c r="G17" s="10"/>
      <c r="H17" s="10"/>
      <c r="I17" s="1"/>
      <c r="J17" s="2"/>
    </row>
    <row r="18" spans="2:11" customFormat="1" x14ac:dyDescent="0.25">
      <c r="B18" s="8"/>
      <c r="C18" s="9"/>
      <c r="D18" s="10"/>
      <c r="E18" s="10"/>
      <c r="F18" s="8"/>
      <c r="G18" s="10"/>
      <c r="H18" s="10"/>
      <c r="I18" s="1"/>
      <c r="J18" s="2"/>
    </row>
    <row r="19" spans="2:11" customFormat="1" x14ac:dyDescent="0.25">
      <c r="B19" s="8"/>
      <c r="C19" s="9"/>
      <c r="D19" s="10"/>
      <c r="E19" s="10"/>
      <c r="F19" s="8"/>
      <c r="G19" s="10"/>
      <c r="H19" s="10"/>
      <c r="I19" s="1"/>
      <c r="J19" s="2"/>
    </row>
    <row r="20" spans="2:11" customFormat="1" x14ac:dyDescent="0.25">
      <c r="B20" s="8"/>
      <c r="C20" s="9"/>
      <c r="D20" s="10"/>
      <c r="E20" s="10"/>
      <c r="F20" s="8"/>
      <c r="G20" s="10"/>
      <c r="H20" s="10"/>
      <c r="I20" s="1"/>
      <c r="J20" s="2"/>
    </row>
    <row r="21" spans="2:11" customFormat="1" ht="4.5" customHeight="1" thickBot="1" x14ac:dyDescent="0.3">
      <c r="B21" s="8"/>
      <c r="C21" s="9"/>
      <c r="D21" s="10"/>
      <c r="E21" s="10"/>
      <c r="F21" s="8"/>
      <c r="G21" s="10"/>
      <c r="H21" s="10"/>
      <c r="I21" s="1"/>
      <c r="J21" s="2"/>
    </row>
    <row r="22" spans="2:11" customFormat="1" ht="33.75" customHeight="1" thickTop="1" thickBot="1" x14ac:dyDescent="0.3">
      <c r="B22" s="49" t="s">
        <v>7</v>
      </c>
      <c r="C22" s="62">
        <v>375000</v>
      </c>
      <c r="D22" s="47"/>
      <c r="E22" s="47"/>
      <c r="F22" s="47"/>
      <c r="G22" s="47"/>
      <c r="H22" s="47"/>
      <c r="I22" s="47"/>
      <c r="J22" s="10"/>
    </row>
    <row r="23" spans="2:11" customFormat="1" ht="18" customHeight="1" thickTop="1" thickBot="1" x14ac:dyDescent="0.3">
      <c r="B23" s="46"/>
      <c r="C23" s="47"/>
      <c r="D23" s="47"/>
      <c r="E23" s="47"/>
      <c r="F23" s="47"/>
      <c r="G23" s="47"/>
      <c r="H23" s="47"/>
      <c r="I23" s="47"/>
      <c r="J23" s="10"/>
    </row>
    <row r="24" spans="2:11" customFormat="1" ht="45" customHeight="1" thickTop="1" thickBot="1" x14ac:dyDescent="0.3">
      <c r="B24" s="74" t="s">
        <v>8</v>
      </c>
      <c r="C24" s="75"/>
      <c r="D24" s="50">
        <f>H12*C22/10000/100</f>
        <v>225</v>
      </c>
      <c r="E24" s="76" t="s">
        <v>16</v>
      </c>
      <c r="F24" s="76"/>
      <c r="G24" s="76"/>
      <c r="H24" s="47"/>
      <c r="I24" s="10"/>
    </row>
    <row r="25" spans="2:11" customFormat="1" ht="26.25" customHeight="1" thickTop="1" x14ac:dyDescent="0.25">
      <c r="B25" s="46"/>
      <c r="C25" s="47"/>
      <c r="D25" s="47"/>
      <c r="E25" s="47"/>
      <c r="F25" s="47"/>
      <c r="G25" s="47"/>
      <c r="H25" s="47"/>
      <c r="I25" s="47"/>
      <c r="J25" s="10"/>
    </row>
    <row r="26" spans="2:11" customFormat="1" ht="45" customHeight="1" x14ac:dyDescent="0.25">
      <c r="B26" s="21" t="s">
        <v>10</v>
      </c>
      <c r="C26" s="21"/>
      <c r="D26" s="21"/>
      <c r="E26" s="21"/>
      <c r="F26" s="21"/>
      <c r="G26" s="21"/>
      <c r="H26" s="21"/>
      <c r="I26" s="21"/>
      <c r="J26" s="21"/>
      <c r="K26" s="21"/>
    </row>
    <row r="27" spans="2:11" customFormat="1" ht="10.5" customHeight="1" thickBot="1" x14ac:dyDescent="0.4">
      <c r="B27" s="17"/>
      <c r="C27" s="3"/>
      <c r="D27" s="3"/>
      <c r="E27" s="3"/>
      <c r="F27" s="3"/>
      <c r="G27" s="3"/>
      <c r="H27" s="3"/>
      <c r="I27" s="3"/>
      <c r="J27" s="3"/>
    </row>
    <row r="28" spans="2:11" customFormat="1" ht="15.75" thickTop="1" x14ac:dyDescent="0.25">
      <c r="B28" s="72" t="s">
        <v>1</v>
      </c>
      <c r="C28" s="77" t="s">
        <v>2</v>
      </c>
      <c r="D28" s="78"/>
      <c r="E28" s="78"/>
      <c r="F28" s="78"/>
      <c r="G28" s="78"/>
      <c r="H28" s="78"/>
      <c r="I28" s="78"/>
      <c r="J28" s="78"/>
      <c r="K28" s="78"/>
    </row>
    <row r="29" spans="2:11" customFormat="1" x14ac:dyDescent="0.25">
      <c r="B29" s="73"/>
      <c r="C29" s="51">
        <f>G29*0.1</f>
        <v>23</v>
      </c>
      <c r="D29" s="51">
        <f>G29*0.25</f>
        <v>57.5</v>
      </c>
      <c r="E29" s="51">
        <f>G29*0.5</f>
        <v>115</v>
      </c>
      <c r="F29" s="51">
        <f>G29*0.75</f>
        <v>172.5</v>
      </c>
      <c r="G29" s="51">
        <f>MROUND(D24,10)</f>
        <v>230</v>
      </c>
      <c r="H29" s="51">
        <f>G29*1.5</f>
        <v>345</v>
      </c>
      <c r="I29" s="51">
        <f>G29*2</f>
        <v>460</v>
      </c>
      <c r="J29" s="7">
        <f>G29*3</f>
        <v>690</v>
      </c>
      <c r="K29" s="7">
        <f>G29*4</f>
        <v>920</v>
      </c>
    </row>
    <row r="30" spans="2:11" customFormat="1" x14ac:dyDescent="0.25">
      <c r="B30" s="45">
        <f>C22</f>
        <v>375000</v>
      </c>
      <c r="C30" s="52">
        <f>(((C29*100*10000)/$B30)/$C$12)*$C$13</f>
        <v>7.6666666666666679</v>
      </c>
      <c r="D30" s="52">
        <f t="shared" ref="D30:I30" si="0">(((D29*100*10000)/$B30)/$C$12)*$C$13</f>
        <v>19.166666666666668</v>
      </c>
      <c r="E30" s="52">
        <f t="shared" si="0"/>
        <v>38.333333333333336</v>
      </c>
      <c r="F30" s="52">
        <f t="shared" si="0"/>
        <v>57.5</v>
      </c>
      <c r="G30" s="53">
        <f t="shared" si="0"/>
        <v>76.666666666666671</v>
      </c>
      <c r="H30" s="54">
        <f t="shared" si="0"/>
        <v>115</v>
      </c>
      <c r="I30" s="54">
        <f t="shared" si="0"/>
        <v>153.33333333333334</v>
      </c>
      <c r="J30" s="54">
        <f>(((J29*100*10000)/$B30)/$C$12)*$C$13</f>
        <v>230</v>
      </c>
      <c r="K30" s="54">
        <f>(((K29*100*10000)/$B30)/$C$12)*$C$13</f>
        <v>306.66666666666669</v>
      </c>
    </row>
    <row r="31" spans="2:11" customFormat="1" x14ac:dyDescent="0.25">
      <c r="B31" s="43"/>
      <c r="C31" s="4"/>
      <c r="D31" s="4"/>
      <c r="E31" s="4"/>
      <c r="F31" s="4"/>
      <c r="G31" s="4"/>
      <c r="H31" s="4"/>
      <c r="I31" s="4"/>
      <c r="J31" s="4"/>
    </row>
    <row r="32" spans="2:11" customFormat="1" ht="21.75" thickBot="1" x14ac:dyDescent="0.4">
      <c r="B32" s="70" t="s">
        <v>12</v>
      </c>
      <c r="C32" s="71"/>
      <c r="D32" s="71"/>
      <c r="E32" s="71"/>
      <c r="F32" s="71"/>
      <c r="G32" s="71"/>
      <c r="H32" s="71"/>
      <c r="I32" s="71"/>
      <c r="J32" s="71"/>
    </row>
    <row r="33" spans="2:11" customFormat="1" ht="15.75" thickTop="1" x14ac:dyDescent="0.25">
      <c r="B33" s="72" t="s">
        <v>1</v>
      </c>
      <c r="C33" s="77" t="s">
        <v>2</v>
      </c>
      <c r="D33" s="78"/>
      <c r="E33" s="78"/>
      <c r="F33" s="78"/>
      <c r="G33" s="78"/>
      <c r="H33" s="78"/>
      <c r="I33" s="78"/>
      <c r="J33" s="78"/>
      <c r="K33" s="78"/>
    </row>
    <row r="34" spans="2:11" customFormat="1" x14ac:dyDescent="0.25">
      <c r="B34" s="73"/>
      <c r="C34" s="51">
        <f>C29</f>
        <v>23</v>
      </c>
      <c r="D34" s="51">
        <f t="shared" ref="D34:J34" si="1">D29</f>
        <v>57.5</v>
      </c>
      <c r="E34" s="51">
        <f t="shared" si="1"/>
        <v>115</v>
      </c>
      <c r="F34" s="51">
        <f t="shared" si="1"/>
        <v>172.5</v>
      </c>
      <c r="G34" s="51">
        <f t="shared" si="1"/>
        <v>230</v>
      </c>
      <c r="H34" s="51">
        <f t="shared" si="1"/>
        <v>345</v>
      </c>
      <c r="I34" s="51">
        <f t="shared" si="1"/>
        <v>460</v>
      </c>
      <c r="J34" s="51">
        <f t="shared" si="1"/>
        <v>690</v>
      </c>
      <c r="K34" s="51">
        <f t="shared" ref="K34" si="2">K29</f>
        <v>920</v>
      </c>
    </row>
    <row r="35" spans="2:11" customFormat="1" x14ac:dyDescent="0.25">
      <c r="B35" s="45">
        <f>C22</f>
        <v>375000</v>
      </c>
      <c r="C35" s="56">
        <f>(((((C34*100*10000)/$B35)/$C$12)*$C$13)*$C$5)/1000</f>
        <v>3.8333333333333339</v>
      </c>
      <c r="D35" s="56">
        <f t="shared" ref="D35:J35" si="3">(((((D34*100*10000)/$B35)/$C$12)*$C$13)*$C$5)/1000</f>
        <v>9.5833333333333339</v>
      </c>
      <c r="E35" s="56">
        <f t="shared" si="3"/>
        <v>19.166666666666668</v>
      </c>
      <c r="F35" s="56">
        <f t="shared" si="3"/>
        <v>28.75</v>
      </c>
      <c r="G35" s="56">
        <f t="shared" si="3"/>
        <v>38.333333333333336</v>
      </c>
      <c r="H35" s="56">
        <f t="shared" si="3"/>
        <v>57.5</v>
      </c>
      <c r="I35" s="56">
        <f t="shared" si="3"/>
        <v>76.666666666666671</v>
      </c>
      <c r="J35" s="56">
        <f t="shared" si="3"/>
        <v>115</v>
      </c>
      <c r="K35" s="56">
        <f t="shared" ref="K35" si="4">(((((K34*100*10000)/$B35)/$C$12)*$C$13)*$C$5)/1000</f>
        <v>153.33333333333334</v>
      </c>
    </row>
    <row r="36" spans="2:11" customFormat="1" x14ac:dyDescent="0.25">
      <c r="B36" s="18"/>
      <c r="C36" s="11"/>
      <c r="D36" s="11"/>
      <c r="E36" s="11"/>
      <c r="F36" s="11"/>
      <c r="G36" s="11"/>
      <c r="H36" s="11"/>
      <c r="I36" s="11"/>
      <c r="J36" s="11"/>
    </row>
    <row r="37" spans="2:11" customFormat="1" ht="21.75" thickBot="1" x14ac:dyDescent="0.4">
      <c r="B37" s="66" t="s">
        <v>9</v>
      </c>
      <c r="C37" s="67"/>
      <c r="D37" s="67"/>
      <c r="E37" s="67"/>
      <c r="F37" s="67"/>
      <c r="G37" s="67"/>
      <c r="H37" s="67"/>
      <c r="I37" s="67"/>
      <c r="J37" s="67"/>
    </row>
    <row r="38" spans="2:11" customFormat="1" x14ac:dyDescent="0.25">
      <c r="B38" s="68" t="s">
        <v>1</v>
      </c>
      <c r="C38" s="77" t="s">
        <v>2</v>
      </c>
      <c r="D38" s="78"/>
      <c r="E38" s="78"/>
      <c r="F38" s="78"/>
      <c r="G38" s="78"/>
      <c r="H38" s="78"/>
      <c r="I38" s="78"/>
      <c r="J38" s="78"/>
      <c r="K38" s="78"/>
    </row>
    <row r="39" spans="2:11" customFormat="1" x14ac:dyDescent="0.25">
      <c r="B39" s="69"/>
      <c r="C39" s="6">
        <f t="shared" ref="C39:J39" si="5">C29</f>
        <v>23</v>
      </c>
      <c r="D39" s="6">
        <f t="shared" si="5"/>
        <v>57.5</v>
      </c>
      <c r="E39" s="6">
        <f t="shared" si="5"/>
        <v>115</v>
      </c>
      <c r="F39" s="6">
        <f t="shared" si="5"/>
        <v>172.5</v>
      </c>
      <c r="G39" s="6">
        <f t="shared" si="5"/>
        <v>230</v>
      </c>
      <c r="H39" s="6">
        <f t="shared" si="5"/>
        <v>345</v>
      </c>
      <c r="I39" s="6">
        <f t="shared" si="5"/>
        <v>460</v>
      </c>
      <c r="J39" s="22">
        <f t="shared" si="5"/>
        <v>690</v>
      </c>
      <c r="K39" s="22">
        <f t="shared" ref="K39" si="6">K29</f>
        <v>920</v>
      </c>
    </row>
    <row r="40" spans="2:11" customFormat="1" x14ac:dyDescent="0.25">
      <c r="B40" s="44">
        <f>C22</f>
        <v>375000</v>
      </c>
      <c r="C40" s="12" t="str">
        <f>IF(C35&gt;$K$7,"Excessive","-")</f>
        <v>-</v>
      </c>
      <c r="D40" s="12" t="str">
        <f t="shared" ref="D40:J40" si="7">IF(D35&gt;$K$7,"Excessive","-")</f>
        <v>-</v>
      </c>
      <c r="E40" s="12" t="str">
        <f t="shared" si="7"/>
        <v>-</v>
      </c>
      <c r="F40" s="12" t="str">
        <f t="shared" si="7"/>
        <v>-</v>
      </c>
      <c r="G40" s="12" t="str">
        <f t="shared" si="7"/>
        <v>Excessive</v>
      </c>
      <c r="H40" s="12" t="str">
        <f t="shared" si="7"/>
        <v>Excessive</v>
      </c>
      <c r="I40" s="12" t="str">
        <f t="shared" si="7"/>
        <v>Excessive</v>
      </c>
      <c r="J40" s="12" t="str">
        <f t="shared" si="7"/>
        <v>Excessive</v>
      </c>
      <c r="K40" s="12" t="str">
        <f t="shared" ref="K40" si="8">IF(K35&gt;$K$7,"Excessive","-")</f>
        <v>Excessive</v>
      </c>
    </row>
    <row r="41" spans="2:11" customFormat="1" x14ac:dyDescent="0.25"/>
    <row r="42" spans="2:11" x14ac:dyDescent="0.25"/>
    <row r="43" spans="2:11" x14ac:dyDescent="0.25"/>
    <row r="44" spans="2:11" x14ac:dyDescent="0.25"/>
    <row r="45" spans="2:11" x14ac:dyDescent="0.25"/>
    <row r="46" spans="2:11" x14ac:dyDescent="0.25"/>
    <row r="47" spans="2:11" x14ac:dyDescent="0.25"/>
    <row r="48" spans="2:11"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sheetData>
  <sheetProtection password="DF0F" sheet="1" objects="1" scenarios="1" selectLockedCells="1"/>
  <mergeCells count="12">
    <mergeCell ref="E7:F7"/>
    <mergeCell ref="E12:G12"/>
    <mergeCell ref="B37:J37"/>
    <mergeCell ref="B38:B39"/>
    <mergeCell ref="B32:J32"/>
    <mergeCell ref="B33:B34"/>
    <mergeCell ref="B28:B29"/>
    <mergeCell ref="B24:C24"/>
    <mergeCell ref="E24:G24"/>
    <mergeCell ref="C28:K28"/>
    <mergeCell ref="C33:K33"/>
    <mergeCell ref="C38:K38"/>
  </mergeCells>
  <conditionalFormatting sqref="C30:K30">
    <cfRule type="cellIs" dxfId="2" priority="4" operator="lessThan">
      <formula>0</formula>
    </cfRule>
  </conditionalFormatting>
  <conditionalFormatting sqref="C35:K35">
    <cfRule type="cellIs" dxfId="1" priority="2" operator="lessThan">
      <formula>0</formula>
    </cfRule>
  </conditionalFormatting>
  <conditionalFormatting sqref="C40:K40">
    <cfRule type="containsText" dxfId="0" priority="1" operator="containsText" text="excessive">
      <formula>NOT(ISERROR(SEARCH("excessive",C40)))</formula>
    </cfRule>
  </conditionalFormatting>
  <dataValidations xWindow="686" yWindow="258" count="1">
    <dataValidation type="list" allowBlank="1" showInputMessage="1" showErrorMessage="1" promptTitle="Seed size" prompt="field harvested canola will be generally 300,00/kg seeds and above- remeber the lightest seed is the easiest to blow out" sqref="C22:C23 C25">
      <formula1>seedsize</formula1>
    </dataValidation>
  </dataValidations>
  <printOptions horizontalCentered="1" verticalCentered="1"/>
  <pageMargins left="0.31496062992125984" right="0.31496062992125984" top="0.35433070866141736" bottom="0.35433070866141736" header="0.31496062992125984" footer="0.31496062992125984"/>
  <pageSetup paperSize="9" scale="87"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2" sqref="A2:A10"/>
    </sheetView>
  </sheetViews>
  <sheetFormatPr defaultRowHeight="15" x14ac:dyDescent="0.25"/>
  <sheetData>
    <row r="1" spans="1:1" x14ac:dyDescent="0.25">
      <c r="A1" t="s">
        <v>6</v>
      </c>
    </row>
    <row r="2" spans="1:1" x14ac:dyDescent="0.25">
      <c r="A2" s="48">
        <v>250000</v>
      </c>
    </row>
    <row r="3" spans="1:1" x14ac:dyDescent="0.25">
      <c r="A3" s="48">
        <v>275000</v>
      </c>
    </row>
    <row r="4" spans="1:1" x14ac:dyDescent="0.25">
      <c r="A4" s="48">
        <v>300000</v>
      </c>
    </row>
    <row r="5" spans="1:1" x14ac:dyDescent="0.25">
      <c r="A5" s="48">
        <v>325000</v>
      </c>
    </row>
    <row r="6" spans="1:1" x14ac:dyDescent="0.25">
      <c r="A6" s="48">
        <v>350000</v>
      </c>
    </row>
    <row r="7" spans="1:1" x14ac:dyDescent="0.25">
      <c r="A7" s="48">
        <v>375000</v>
      </c>
    </row>
    <row r="8" spans="1:1" x14ac:dyDescent="0.25">
      <c r="A8" s="48">
        <v>400000</v>
      </c>
    </row>
    <row r="9" spans="1:1" x14ac:dyDescent="0.25">
      <c r="A9" s="48">
        <v>425000</v>
      </c>
    </row>
    <row r="10" spans="1:1" x14ac:dyDescent="0.25">
      <c r="A10" s="48">
        <v>450000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Acceptable harvest loss</vt:lpstr>
      <vt:lpstr>Sheet3</vt:lpstr>
      <vt:lpstr>'Acceptable harvest loss'!Print_Area</vt:lpstr>
      <vt:lpstr>seedsize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magfy</dc:creator>
  <cp:lastModifiedBy>Maurie</cp:lastModifiedBy>
  <cp:lastPrinted>2012-11-05T01:43:05Z</cp:lastPrinted>
  <dcterms:created xsi:type="dcterms:W3CDTF">2012-01-09T11:01:46Z</dcterms:created>
  <dcterms:modified xsi:type="dcterms:W3CDTF">2013-10-28T06:57:35Z</dcterms:modified>
</cp:coreProperties>
</file>